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comments2.xml" ContentType="application/vnd.openxmlformats-officedocument.spreadsheetml.comment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!DOKUMENTACE!\Brno\SAKO Brno-Projekt dotříďovací linky-DPS\rozpočet a specifikace DPS - opravy v rozpočtech\"/>
    </mc:Choice>
  </mc:AlternateContent>
  <bookViews>
    <workbookView xWindow="2868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O 05 24.5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05 24.5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05 24.5 Pol'!$A$1:$X$26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I8" i="12" s="1"/>
  <c r="K9" i="12"/>
  <c r="K8" i="12" s="1"/>
  <c r="O9" i="12"/>
  <c r="Q9" i="12"/>
  <c r="Q8" i="12" s="1"/>
  <c r="V9" i="12"/>
  <c r="V8" i="12" s="1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I12" i="12"/>
  <c r="K12" i="12"/>
  <c r="O12" i="12"/>
  <c r="O8" i="12" s="1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J49" i="1"/>
  <c r="J50" i="1" s="1"/>
  <c r="F42" i="1"/>
  <c r="G42" i="1"/>
  <c r="H42" i="1"/>
  <c r="I42" i="1"/>
  <c r="J41" i="1" s="1"/>
  <c r="G8" i="12" l="1"/>
  <c r="M12" i="12"/>
  <c r="M8" i="12" s="1"/>
  <c r="J39" i="1"/>
  <c r="J42" i="1" s="1"/>
  <c r="J40" i="1"/>
  <c r="G38" i="1"/>
  <c r="F38" i="1"/>
  <c r="E24" i="1"/>
  <c r="E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Benes Petr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<sst xmlns="http://schemas.openxmlformats.org/spreadsheetml/2006/main" count="250" uniqueCount="139">
  <si>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</si>
  <si>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</si>
  <si>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</si>
  <si>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</si>
  <si>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</si>
  <si>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</si>
  <si>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</si>
  <si>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</si>
  <si>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</si>
  <si>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</si>
  <si>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</si>
  <si>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</si>
  <si>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</si>
  <si>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</si>
  <si>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</si>
  <si>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</si>
  <si>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</si>
  <si>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</si>
  <si>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</si>
  <si>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</si>
  <si>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</si>
  <si>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</si>
  <si>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</si>
  <si>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</si>
  <si>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</si>
  <si>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</si>
  <si>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</si>
  <si>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</si>
  <si>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</si>
  <si>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</si>
  <si>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</si>
  <si>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</si>
  <si>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</si>
  <si>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</si>
  <si>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</si>
  <si>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</si>
  <si>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</si>
  <si>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</si>
  <si>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</si>
  <si>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</si>
  <si>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</si>
  <si>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</si>
  <si>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24.5</t>
  </si>
  <si>
    <t>Záchytný systém</t>
  </si>
  <si>
    <t>SO 05</t>
  </si>
  <si>
    <t>Přístřešek na separovaný odppad</t>
  </si>
  <si>
    <t>Objekt:</t>
  </si>
  <si>
    <t>Rozpočet:</t>
  </si>
  <si>
    <t>Beneš</t>
  </si>
  <si>
    <t>2662020.2</t>
  </si>
  <si>
    <t>Sako a.s. Brno - Dotříďovací linka-DPS (úpravy dle připomínek)</t>
  </si>
  <si>
    <t>SAKO Brno, a.s.</t>
  </si>
  <si>
    <t>Jedovnická 4247/2</t>
  </si>
  <si>
    <t>Brno-Židenice</t>
  </si>
  <si>
    <t>62800</t>
  </si>
  <si>
    <t>60713470</t>
  </si>
  <si>
    <t>CZ60713470</t>
  </si>
  <si>
    <t>B-Projekting, spol. s r.o.</t>
  </si>
  <si>
    <t>třída Tomáše Bati 299, Louky</t>
  </si>
  <si>
    <t>Zlín</t>
  </si>
  <si>
    <t>76302</t>
  </si>
  <si>
    <t>46974237</t>
  </si>
  <si>
    <t>28.5.2021</t>
  </si>
  <si>
    <t>Stavba</t>
  </si>
  <si>
    <t>Celkem za stavbu</t>
  </si>
  <si>
    <t>CZK</t>
  </si>
  <si>
    <t>Rekapitulace dílů</t>
  </si>
  <si>
    <t>Typ dílu</t>
  </si>
  <si>
    <t>767.32</t>
  </si>
  <si>
    <t>Záchytný systém proti pádu osob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</si>
  <si>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</si>
  <si>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</si>
  <si>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</si>
  <si>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</si>
  <si>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</si>
  <si>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</si>
  <si>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</si>
  <si>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</si>
  <si>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</si>
  <si>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</si>
  <si>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</si>
  <si>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</si>
  <si>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</si>
  <si>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</si>
  <si>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</si>
  <si>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</si>
  <si>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</si>
  <si>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</si>
  <si>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</si>
  <si>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</si>
  <si>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</si>
  <si>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</si>
  <si>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</si>
  <si>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</si>
  <si>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</si>
  <si>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</si>
  <si>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</si>
  <si>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</si>
  <si>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</si>
  <si>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76732.2</t>
  </si>
  <si>
    <t>Kotvicí zařízení CRYSTAL typu C dle ČSN EN 795 - samostatný/průběžný prvek</t>
  </si>
  <si>
    <t xml:space="preserve">ks    </t>
  </si>
  <si>
    <t>Vlastní</t>
  </si>
  <si>
    <t>Indiv</t>
  </si>
  <si>
    <t>Práce</t>
  </si>
  <si>
    <t>POL1_</t>
  </si>
  <si>
    <t>76732.3</t>
  </si>
  <si>
    <t>Kotvicí zařízení CRYSTAL typu C dle ČSN EN 795, koncový, rohový prvek</t>
  </si>
  <si>
    <t>76732.4</t>
  </si>
  <si>
    <t>Poddajné kotvicí vedení - nerezové lano 7 mm</t>
  </si>
  <si>
    <t xml:space="preserve">m     </t>
  </si>
  <si>
    <t>76732.41</t>
  </si>
  <si>
    <t>Kotvící zařízení SANDWICH typu C dle ČSN EN 795</t>
  </si>
  <si>
    <t>76732.5</t>
  </si>
  <si>
    <t>Koncový prvek</t>
  </si>
  <si>
    <t>76732.6</t>
  </si>
  <si>
    <t>Středový prvek</t>
  </si>
  <si>
    <t>76732.7</t>
  </si>
  <si>
    <t>Rohový prvek</t>
  </si>
  <si>
    <t>76732.71</t>
  </si>
  <si>
    <t>Koncový tlumič - pár</t>
  </si>
  <si>
    <t>76732.8</t>
  </si>
  <si>
    <t>Nerezové lano 8mm</t>
  </si>
  <si>
    <t>76732.81</t>
  </si>
  <si>
    <t>Kotvící zařízení SV typu C dle ČSN EN 795 - samostatný/průběžný prvek</t>
  </si>
  <si>
    <t>76732.82</t>
  </si>
  <si>
    <t>76732.83</t>
  </si>
  <si>
    <t>Středové oko</t>
  </si>
  <si>
    <t>76732.84</t>
  </si>
  <si>
    <t>Nerezové lano 6mm</t>
  </si>
  <si>
    <t>76732.91</t>
  </si>
  <si>
    <t>ID štítek</t>
  </si>
  <si>
    <t>76732.92</t>
  </si>
  <si>
    <t>Výchozí prohlídka</t>
  </si>
  <si>
    <t xml:space="preserve">soubor </t>
  </si>
  <si>
    <t>76732.93</t>
  </si>
  <si>
    <t>Montáž záchytného systému</t>
  </si>
  <si>
    <t>END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</si>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</sst>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6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74" t="s">
        <v>40</v>
      </c>
      <c r="B2" s="74"/>
      <c r="C2" s="74"/>
      <c r="D2" s="74"/>
      <c r="E2" s="74"/>
      <c r="F2" s="74"/>
      <c r="G2" s="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I49" sqref="I49:I50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75" t="s">
        <v>138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14" t="s">
        <v>23</v>
      </c>
      <c r="C2" s="115"/>
      <c r="D2" s="116" t="s">
        <v>49</v>
      </c>
      <c r="E2" s="117" t="s">
        <v>50</v>
      </c>
      <c r="F2" s="118"/>
      <c r="G2" s="118"/>
      <c r="H2" s="118"/>
      <c r="I2" s="118"/>
      <c r="J2" s="119"/>
      <c r="O2" s="1"/>
    </row>
    <row r="3" spans="1:15" ht="27" customHeight="1" x14ac:dyDescent="0.2">
      <c r="A3" s="2"/>
      <c r="B3" s="120" t="s">
        <v>46</v>
      </c>
      <c r="C3" s="115"/>
      <c r="D3" s="121" t="s">
        <v>44</v>
      </c>
      <c r="E3" s="122" t="s">
        <v>45</v>
      </c>
      <c r="F3" s="123"/>
      <c r="G3" s="123"/>
      <c r="H3" s="123"/>
      <c r="I3" s="123"/>
      <c r="J3" s="124"/>
    </row>
    <row r="4" spans="1:15" ht="23.25" customHeight="1" x14ac:dyDescent="0.2">
      <c r="A4" s="110">
        <v>1631</v>
      </c>
      <c r="B4" s="125" t="s">
        <v>47</v>
      </c>
      <c r="C4" s="126"/>
      <c r="D4" s="127" t="s">
        <v>42</v>
      </c>
      <c r="E4" s="128" t="s">
        <v>43</v>
      </c>
      <c r="F4" s="129"/>
      <c r="G4" s="129"/>
      <c r="H4" s="129"/>
      <c r="I4" s="129"/>
      <c r="J4" s="130"/>
    </row>
    <row r="5" spans="1:15" ht="24" customHeight="1" x14ac:dyDescent="0.2">
      <c r="A5" s="2"/>
      <c r="B5" s="31" t="s">
        <v>22</v>
      </c>
      <c r="D5" s="131" t="s">
        <v>51</v>
      </c>
      <c r="E5" s="93"/>
      <c r="F5" s="93"/>
      <c r="G5" s="93"/>
      <c r="H5" s="18" t="s">
        <v>41</v>
      </c>
      <c r="I5" s="133" t="s">
        <v>55</v>
      </c>
      <c r="J5" s="8"/>
    </row>
    <row r="6" spans="1:15" ht="15.75" customHeight="1" x14ac:dyDescent="0.2">
      <c r="A6" s="2"/>
      <c r="B6" s="28"/>
      <c r="C6" s="54"/>
      <c r="D6" s="113" t="s">
        <v>52</v>
      </c>
      <c r="E6" s="94"/>
      <c r="F6" s="94"/>
      <c r="G6" s="94"/>
      <c r="H6" s="18" t="s">
        <v>35</v>
      </c>
      <c r="I6" s="133" t="s">
        <v>56</v>
      </c>
      <c r="J6" s="8"/>
    </row>
    <row r="7" spans="1:15" ht="15.75" customHeight="1" x14ac:dyDescent="0.2">
      <c r="A7" s="2"/>
      <c r="B7" s="29"/>
      <c r="C7" s="55"/>
      <c r="D7" s="111" t="s">
        <v>54</v>
      </c>
      <c r="E7" s="132" t="s">
        <v>53</v>
      </c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12" t="s">
        <v>57</v>
      </c>
      <c r="H8" s="18" t="s">
        <v>41</v>
      </c>
      <c r="I8" s="133" t="s">
        <v>61</v>
      </c>
      <c r="J8" s="8"/>
    </row>
    <row r="9" spans="1:15" ht="15.75" hidden="1" customHeight="1" x14ac:dyDescent="0.2">
      <c r="A9" s="2"/>
      <c r="B9" s="2"/>
      <c r="D9" s="112" t="s">
        <v>58</v>
      </c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5"/>
      <c r="D10" s="111" t="s">
        <v>60</v>
      </c>
      <c r="E10" s="134" t="s">
        <v>59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85"/>
      <c r="E11" s="85"/>
      <c r="F11" s="85"/>
      <c r="G11" s="85"/>
      <c r="H11" s="18" t="s">
        <v>41</v>
      </c>
      <c r="I11" s="22"/>
      <c r="J11" s="8"/>
    </row>
    <row r="12" spans="1:15" ht="15.75" customHeight="1" x14ac:dyDescent="0.2">
      <c r="A12" s="2"/>
      <c r="B12" s="28"/>
      <c r="C12" s="54"/>
      <c r="D12" s="90"/>
      <c r="E12" s="90"/>
      <c r="F12" s="90"/>
      <c r="G12" s="90"/>
      <c r="H12" s="18" t="s">
        <v>35</v>
      </c>
      <c r="I12" s="22"/>
      <c r="J12" s="8"/>
    </row>
    <row r="13" spans="1:15" ht="15.75" customHeight="1" x14ac:dyDescent="0.2">
      <c r="A13" s="2"/>
      <c r="B13" s="29"/>
      <c r="C13" s="55"/>
      <c r="D13" s="52"/>
      <c r="E13" s="91"/>
      <c r="F13" s="92"/>
      <c r="G13" s="92"/>
      <c r="H13" s="19"/>
      <c r="I13" s="23"/>
      <c r="J13" s="34"/>
    </row>
    <row r="14" spans="1:15" ht="24" customHeight="1" x14ac:dyDescent="0.2">
      <c r="A14" s="2"/>
      <c r="B14" s="43" t="s">
        <v>21</v>
      </c>
      <c r="C14" s="56"/>
      <c r="D14" s="57" t="s">
        <v>48</v>
      </c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59"/>
      <c r="D15" s="53"/>
      <c r="E15" s="84"/>
      <c r="F15" s="84"/>
      <c r="G15" s="86"/>
      <c r="H15" s="86"/>
      <c r="I15" s="86" t="s">
        <v>30</v>
      </c>
      <c r="J15" s="87"/>
    </row>
    <row r="16" spans="1:15" ht="23.25" customHeight="1" x14ac:dyDescent="0.2">
      <c r="A16" s="199" t="s">
        <v>25</v>
      </c>
      <c r="B16" s="38" t="s">
        <v>25</v>
      </c>
      <c r="C16" s="60"/>
      <c r="D16" s="61"/>
      <c r="E16" s="81"/>
      <c r="F16" s="82"/>
      <c r="G16" s="81"/>
      <c r="H16" s="82"/>
      <c r="I16" s="81">
        <v>0</v>
      </c>
      <c r="J16" s="83"/>
    </row>
    <row r="17" spans="1:10" ht="23.25" customHeight="1" x14ac:dyDescent="0.2">
      <c r="A17" s="199" t="s">
        <v>26</v>
      </c>
      <c r="B17" s="38" t="s">
        <v>26</v>
      </c>
      <c r="C17" s="60"/>
      <c r="D17" s="61"/>
      <c r="E17" s="81"/>
      <c r="F17" s="82"/>
      <c r="G17" s="81"/>
      <c r="H17" s="82"/>
      <c r="I17" s="81"/>
      <c r="J17" s="83"/>
    </row>
    <row r="18" spans="1:10" ht="23.25" customHeight="1" x14ac:dyDescent="0.2">
      <c r="A18" s="199" t="s">
        <v>27</v>
      </c>
      <c r="B18" s="38" t="s">
        <v>27</v>
      </c>
      <c r="C18" s="60"/>
      <c r="D18" s="61"/>
      <c r="E18" s="81"/>
      <c r="F18" s="82"/>
      <c r="G18" s="81"/>
      <c r="H18" s="82"/>
      <c r="I18" s="81"/>
      <c r="J18" s="83"/>
    </row>
    <row r="19" spans="1:10" ht="23.25" customHeight="1" x14ac:dyDescent="0.2">
      <c r="A19" s="199" t="s">
        <v>70</v>
      </c>
      <c r="B19" s="38" t="s">
        <v>28</v>
      </c>
      <c r="C19" s="60"/>
      <c r="D19" s="61"/>
      <c r="E19" s="81"/>
      <c r="F19" s="82"/>
      <c r="G19" s="81"/>
      <c r="H19" s="82"/>
      <c r="I19" s="81"/>
      <c r="J19" s="83"/>
    </row>
    <row r="20" spans="1:10" ht="23.25" customHeight="1" x14ac:dyDescent="0.2">
      <c r="A20" s="199" t="s">
        <v>71</v>
      </c>
      <c r="B20" s="38" t="s">
        <v>29</v>
      </c>
      <c r="C20" s="60"/>
      <c r="D20" s="61"/>
      <c r="E20" s="81"/>
      <c r="F20" s="82"/>
      <c r="G20" s="81"/>
      <c r="H20" s="82"/>
      <c r="I20" s="81"/>
      <c r="J20" s="83"/>
    </row>
    <row r="21" spans="1:10" ht="23.25" customHeight="1" x14ac:dyDescent="0.2">
      <c r="A21" s="2"/>
      <c r="B21" s="48" t="s">
        <v>30</v>
      </c>
      <c r="C21" s="62"/>
      <c r="D21" s="63"/>
      <c r="E21" s="88"/>
      <c r="F21" s="89"/>
      <c r="G21" s="88"/>
      <c r="H21" s="89"/>
      <c r="I21" s="88"/>
      <c r="J21" s="101"/>
    </row>
    <row r="22" spans="1:10" ht="33" customHeight="1" x14ac:dyDescent="0.2">
      <c r="A22" s="2"/>
      <c r="B22" s="42" t="s">
        <v>34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0"/>
      <c r="D23" s="61"/>
      <c r="E23" s="65">
        <v>15</v>
      </c>
      <c r="F23" s="39" t="s">
        <v>0</v>
      </c>
      <c r="G23" s="99"/>
      <c r="H23" s="100"/>
      <c r="I23" s="100"/>
      <c r="J23" s="40"/>
    </row>
    <row r="24" spans="1:10" ht="23.25" hidden="1" customHeight="1" x14ac:dyDescent="0.2">
      <c r="A24" s="2"/>
      <c r="B24" s="38" t="s">
        <v>13</v>
      </c>
      <c r="C24" s="60"/>
      <c r="D24" s="61"/>
      <c r="E24" s="65">
        <f>SazbaDPH1</f>
        <v>15</v>
      </c>
      <c r="F24" s="39" t="s">
        <v>0</v>
      </c>
      <c r="G24" s="97"/>
      <c r="H24" s="98"/>
      <c r="I24" s="98"/>
      <c r="J24" s="40"/>
    </row>
    <row r="25" spans="1:10" ht="23.25" customHeight="1" x14ac:dyDescent="0.2">
      <c r="A25" s="2"/>
      <c r="B25" s="38" t="s">
        <v>14</v>
      </c>
      <c r="C25" s="60"/>
      <c r="D25" s="61"/>
      <c r="E25" s="65">
        <v>21</v>
      </c>
      <c r="F25" s="39" t="s">
        <v>0</v>
      </c>
      <c r="G25" s="99"/>
      <c r="H25" s="100"/>
      <c r="I25" s="100"/>
      <c r="J25" s="40"/>
    </row>
    <row r="26" spans="1:10" ht="23.25" hidden="1" customHeight="1" x14ac:dyDescent="0.2">
      <c r="A26" s="2"/>
      <c r="B26" s="32" t="s">
        <v>15</v>
      </c>
      <c r="C26" s="66"/>
      <c r="D26" s="53"/>
      <c r="E26" s="67">
        <f>SazbaDPH2</f>
        <v>21</v>
      </c>
      <c r="F26" s="30" t="s">
        <v>0</v>
      </c>
      <c r="G26" s="78"/>
      <c r="H26" s="79"/>
      <c r="I26" s="79"/>
      <c r="J26" s="37"/>
    </row>
    <row r="27" spans="1:10" ht="23.25" customHeight="1" thickBot="1" x14ac:dyDescent="0.25">
      <c r="A27" s="2"/>
      <c r="B27" s="31" t="s">
        <v>4</v>
      </c>
      <c r="C27" s="68"/>
      <c r="D27" s="69"/>
      <c r="E27" s="68"/>
      <c r="F27" s="16"/>
      <c r="G27" s="80"/>
      <c r="H27" s="80"/>
      <c r="I27" s="80"/>
      <c r="J27" s="41"/>
    </row>
    <row r="28" spans="1:10" ht="27.75" customHeight="1" thickBot="1" x14ac:dyDescent="0.25">
      <c r="A28" s="2"/>
      <c r="B28" s="169" t="s">
        <v>24</v>
      </c>
      <c r="C28" s="170"/>
      <c r="D28" s="170"/>
      <c r="E28" s="171"/>
      <c r="F28" s="172"/>
      <c r="G28" s="173"/>
      <c r="H28" s="174"/>
      <c r="I28" s="174"/>
      <c r="J28" s="175"/>
    </row>
    <row r="29" spans="1:10" ht="27.75" hidden="1" customHeight="1" thickBot="1" x14ac:dyDescent="0.25">
      <c r="A29" s="2"/>
      <c r="B29" s="169" t="s">
        <v>36</v>
      </c>
      <c r="C29" s="176"/>
      <c r="D29" s="176"/>
      <c r="E29" s="176"/>
      <c r="F29" s="177"/>
      <c r="G29" s="173">
        <v>518243</v>
      </c>
      <c r="H29" s="173"/>
      <c r="I29" s="173"/>
      <c r="J29" s="178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 t="s">
        <v>62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38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63</v>
      </c>
      <c r="C39" s="149"/>
      <c r="D39" s="149"/>
      <c r="E39" s="149"/>
      <c r="F39" s="150">
        <v>0</v>
      </c>
      <c r="G39" s="151">
        <v>428300</v>
      </c>
      <c r="H39" s="152"/>
      <c r="I39" s="153">
        <v>428300</v>
      </c>
      <c r="J39" s="154">
        <f>IF(CenaCelkemVypocet=0,"",I39/CenaCelkemVypocet*100)</f>
        <v>100</v>
      </c>
    </row>
    <row r="40" spans="1:10" ht="25.5" hidden="1" customHeight="1" x14ac:dyDescent="0.2">
      <c r="A40" s="137">
        <v>2</v>
      </c>
      <c r="B40" s="155" t="s">
        <v>44</v>
      </c>
      <c r="C40" s="156" t="s">
        <v>45</v>
      </c>
      <c r="D40" s="156"/>
      <c r="E40" s="156"/>
      <c r="F40" s="157">
        <v>0</v>
      </c>
      <c r="G40" s="158">
        <v>428300</v>
      </c>
      <c r="H40" s="158"/>
      <c r="I40" s="159">
        <v>428300</v>
      </c>
      <c r="J40" s="160">
        <f>IF(CenaCelkemVypocet=0,"",I40/CenaCelkemVypocet*100)</f>
        <v>100</v>
      </c>
    </row>
    <row r="41" spans="1:10" ht="25.5" hidden="1" customHeight="1" x14ac:dyDescent="0.2">
      <c r="A41" s="137">
        <v>3</v>
      </c>
      <c r="B41" s="161" t="s">
        <v>42</v>
      </c>
      <c r="C41" s="149" t="s">
        <v>43</v>
      </c>
      <c r="D41" s="149"/>
      <c r="E41" s="149"/>
      <c r="F41" s="162">
        <v>0</v>
      </c>
      <c r="G41" s="152">
        <v>428300</v>
      </c>
      <c r="H41" s="152"/>
      <c r="I41" s="153">
        <v>428300</v>
      </c>
      <c r="J41" s="154">
        <f>IF(CenaCelkemVypocet=0,"",I41/CenaCelkemVypocet*100)</f>
        <v>100</v>
      </c>
    </row>
    <row r="42" spans="1:10" ht="25.5" hidden="1" customHeight="1" x14ac:dyDescent="0.2">
      <c r="A42" s="137"/>
      <c r="B42" s="163" t="s">
        <v>64</v>
      </c>
      <c r="C42" s="164"/>
      <c r="D42" s="164"/>
      <c r="E42" s="164"/>
      <c r="F42" s="165">
        <f>SUMIF(A39:A41,"=1",F39:F41)</f>
        <v>0</v>
      </c>
      <c r="G42" s="166">
        <f>SUMIF(A39:A41,"=1",G39:G41)</f>
        <v>428300</v>
      </c>
      <c r="H42" s="166">
        <f>SUMIF(A39:A41,"=1",H39:H41)</f>
        <v>0</v>
      </c>
      <c r="I42" s="167">
        <f>SUMIF(A39:A41,"=1",I39:I41)</f>
        <v>428300</v>
      </c>
      <c r="J42" s="168">
        <f>SUMIF(A39:A41,"=1",J39:J41)</f>
        <v>100</v>
      </c>
    </row>
    <row r="46" spans="1:10" ht="15.75" x14ac:dyDescent="0.25">
      <c r="B46" s="179" t="s">
        <v>66</v>
      </c>
    </row>
    <row r="48" spans="1:10" ht="25.5" customHeight="1" x14ac:dyDescent="0.2">
      <c r="A48" s="181"/>
      <c r="B48" s="184" t="s">
        <v>17</v>
      </c>
      <c r="C48" s="184" t="s">
        <v>5</v>
      </c>
      <c r="D48" s="185"/>
      <c r="E48" s="185"/>
      <c r="F48" s="186" t="s">
        <v>67</v>
      </c>
      <c r="G48" s="186"/>
      <c r="H48" s="186"/>
      <c r="I48" s="186" t="s">
        <v>30</v>
      </c>
      <c r="J48" s="186" t="s">
        <v>0</v>
      </c>
    </row>
    <row r="49" spans="1:10" ht="36.75" customHeight="1" x14ac:dyDescent="0.2">
      <c r="A49" s="182"/>
      <c r="B49" s="187" t="s">
        <v>68</v>
      </c>
      <c r="C49" s="188" t="s">
        <v>69</v>
      </c>
      <c r="D49" s="189"/>
      <c r="E49" s="189"/>
      <c r="F49" s="197" t="s">
        <v>26</v>
      </c>
      <c r="G49" s="190"/>
      <c r="H49" s="190"/>
      <c r="I49" s="190"/>
      <c r="J49" s="195" t="str">
        <f>IF(I50=0,"",I49/I50*100)</f>
        <v/>
      </c>
    </row>
    <row r="50" spans="1:10" ht="25.5" customHeight="1" x14ac:dyDescent="0.2">
      <c r="A50" s="183"/>
      <c r="B50" s="191" t="s">
        <v>1</v>
      </c>
      <c r="C50" s="192"/>
      <c r="D50" s="193"/>
      <c r="E50" s="193"/>
      <c r="F50" s="198"/>
      <c r="G50" s="194"/>
      <c r="H50" s="194"/>
      <c r="I50" s="194"/>
      <c r="J50" s="196" t="str">
        <f>J49</f>
        <v/>
      </c>
    </row>
    <row r="51" spans="1:10" x14ac:dyDescent="0.2">
      <c r="F51" s="135"/>
      <c r="G51" s="135"/>
      <c r="H51" s="135"/>
      <c r="I51" s="135"/>
      <c r="J51" s="136"/>
    </row>
    <row r="52" spans="1:10" x14ac:dyDescent="0.2">
      <c r="F52" s="135"/>
      <c r="G52" s="135"/>
      <c r="H52" s="135"/>
      <c r="I52" s="135"/>
      <c r="J52" s="136"/>
    </row>
    <row r="53" spans="1:10" x14ac:dyDescent="0.2">
      <c r="F53" s="135"/>
      <c r="G53" s="135"/>
      <c r="H53" s="135"/>
      <c r="I53" s="135"/>
      <c r="J53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:F24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38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0" t="s">
        <v>6</v>
      </c>
      <c r="B1" s="200"/>
      <c r="C1" s="200"/>
      <c r="D1" s="200"/>
      <c r="E1" s="200"/>
      <c r="F1" s="200"/>
      <c r="G1" s="200"/>
      <c r="AG1" t="s">
        <v>72</v>
      </c>
    </row>
    <row r="2" spans="1:60" ht="24.95" customHeight="1" x14ac:dyDescent="0.2">
      <c r="A2" s="201" t="s">
        <v>7</v>
      </c>
      <c r="B2" s="49" t="s">
        <v>49</v>
      </c>
      <c r="C2" s="204" t="s">
        <v>50</v>
      </c>
      <c r="D2" s="202"/>
      <c r="E2" s="202"/>
      <c r="F2" s="202"/>
      <c r="G2" s="203"/>
      <c r="AG2" t="s">
        <v>73</v>
      </c>
    </row>
    <row r="3" spans="1:60" ht="24.95" customHeight="1" x14ac:dyDescent="0.2">
      <c r="A3" s="201" t="s">
        <v>8</v>
      </c>
      <c r="B3" s="49" t="s">
        <v>44</v>
      </c>
      <c r="C3" s="204" t="s">
        <v>45</v>
      </c>
      <c r="D3" s="202"/>
      <c r="E3" s="202"/>
      <c r="F3" s="202"/>
      <c r="G3" s="203"/>
      <c r="AC3" s="180" t="s">
        <v>73</v>
      </c>
      <c r="AG3" t="s">
        <v>74</v>
      </c>
    </row>
    <row r="4" spans="1:60" ht="24.95" customHeight="1" x14ac:dyDescent="0.2">
      <c r="A4" s="205" t="s">
        <v>9</v>
      </c>
      <c r="B4" s="206" t="s">
        <v>42</v>
      </c>
      <c r="C4" s="207" t="s">
        <v>43</v>
      </c>
      <c r="D4" s="208"/>
      <c r="E4" s="208"/>
      <c r="F4" s="208"/>
      <c r="G4" s="209"/>
      <c r="AG4" t="s">
        <v>75</v>
      </c>
    </row>
    <row r="5" spans="1:60" x14ac:dyDescent="0.2">
      <c r="D5" s="10"/>
    </row>
    <row r="6" spans="1:60" ht="38.25" x14ac:dyDescent="0.2">
      <c r="A6" s="211" t="s">
        <v>76</v>
      </c>
      <c r="B6" s="213" t="s">
        <v>77</v>
      </c>
      <c r="C6" s="213" t="s">
        <v>78</v>
      </c>
      <c r="D6" s="212" t="s">
        <v>79</v>
      </c>
      <c r="E6" s="211" t="s">
        <v>80</v>
      </c>
      <c r="F6" s="210" t="s">
        <v>81</v>
      </c>
      <c r="G6" s="211" t="s">
        <v>30</v>
      </c>
      <c r="H6" s="214" t="s">
        <v>31</v>
      </c>
      <c r="I6" s="214" t="s">
        <v>82</v>
      </c>
      <c r="J6" s="214" t="s">
        <v>32</v>
      </c>
      <c r="K6" s="214" t="s">
        <v>83</v>
      </c>
      <c r="L6" s="214" t="s">
        <v>84</v>
      </c>
      <c r="M6" s="214" t="s">
        <v>85</v>
      </c>
      <c r="N6" s="214" t="s">
        <v>86</v>
      </c>
      <c r="O6" s="214" t="s">
        <v>87</v>
      </c>
      <c r="P6" s="214" t="s">
        <v>88</v>
      </c>
      <c r="Q6" s="214" t="s">
        <v>89</v>
      </c>
      <c r="R6" s="214" t="s">
        <v>90</v>
      </c>
      <c r="S6" s="214" t="s">
        <v>91</v>
      </c>
      <c r="T6" s="214" t="s">
        <v>92</v>
      </c>
      <c r="U6" s="214" t="s">
        <v>93</v>
      </c>
      <c r="V6" s="214" t="s">
        <v>94</v>
      </c>
      <c r="W6" s="214" t="s">
        <v>95</v>
      </c>
      <c r="X6" s="214" t="s">
        <v>96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20" t="s">
        <v>97</v>
      </c>
      <c r="B8" s="221" t="s">
        <v>68</v>
      </c>
      <c r="C8" s="238" t="s">
        <v>69</v>
      </c>
      <c r="D8" s="222"/>
      <c r="E8" s="223"/>
      <c r="F8" s="224"/>
      <c r="G8" s="224">
        <f>SUMIF(AG9:AG24,"&lt;&gt;NOR",G9:G24)</f>
        <v>0</v>
      </c>
      <c r="H8" s="224"/>
      <c r="I8" s="224">
        <f>SUM(I9:I24)</f>
        <v>0</v>
      </c>
      <c r="J8" s="224"/>
      <c r="K8" s="224">
        <f>SUM(K9:K24)</f>
        <v>428300</v>
      </c>
      <c r="L8" s="224"/>
      <c r="M8" s="224">
        <f>SUM(M9:M24)</f>
        <v>0</v>
      </c>
      <c r="N8" s="224"/>
      <c r="O8" s="224">
        <f>SUM(O9:O24)</f>
        <v>0</v>
      </c>
      <c r="P8" s="224"/>
      <c r="Q8" s="225">
        <f>SUM(Q9:Q24)</f>
        <v>0</v>
      </c>
      <c r="R8" s="219"/>
      <c r="S8" s="219"/>
      <c r="T8" s="219"/>
      <c r="U8" s="219"/>
      <c r="V8" s="219">
        <f>SUM(V9:V24)</f>
        <v>0</v>
      </c>
      <c r="W8" s="219"/>
      <c r="X8" s="219"/>
      <c r="AG8" t="s">
        <v>98</v>
      </c>
    </row>
    <row r="9" spans="1:60" ht="22.5" outlineLevel="1" x14ac:dyDescent="0.2">
      <c r="A9" s="232">
        <v>1</v>
      </c>
      <c r="B9" s="233" t="s">
        <v>99</v>
      </c>
      <c r="C9" s="239" t="s">
        <v>100</v>
      </c>
      <c r="D9" s="234" t="s">
        <v>101</v>
      </c>
      <c r="E9" s="235">
        <v>14</v>
      </c>
      <c r="F9" s="236"/>
      <c r="G9" s="236">
        <f>ROUND(E9*F9,2)</f>
        <v>0</v>
      </c>
      <c r="H9" s="236">
        <v>0</v>
      </c>
      <c r="I9" s="236">
        <f>ROUND(E9*H9,2)</f>
        <v>0</v>
      </c>
      <c r="J9" s="236">
        <v>2900</v>
      </c>
      <c r="K9" s="236">
        <f>ROUND(E9*J9,2)</f>
        <v>40600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7">
        <f>ROUND(E9*P9,2)</f>
        <v>0</v>
      </c>
      <c r="R9" s="218"/>
      <c r="S9" s="218" t="s">
        <v>102</v>
      </c>
      <c r="T9" s="218" t="s">
        <v>103</v>
      </c>
      <c r="U9" s="218">
        <v>0</v>
      </c>
      <c r="V9" s="218">
        <f>ROUND(E9*U9,2)</f>
        <v>0</v>
      </c>
      <c r="W9" s="218"/>
      <c r="X9" s="218" t="s">
        <v>104</v>
      </c>
      <c r="Y9" s="215"/>
      <c r="Z9" s="215"/>
      <c r="AA9" s="215"/>
      <c r="AB9" s="215"/>
      <c r="AC9" s="215"/>
      <c r="AD9" s="215"/>
      <c r="AE9" s="215"/>
      <c r="AF9" s="215"/>
      <c r="AG9" s="215" t="s">
        <v>105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ht="22.5" outlineLevel="1" x14ac:dyDescent="0.2">
      <c r="A10" s="232">
        <v>2</v>
      </c>
      <c r="B10" s="233" t="s">
        <v>106</v>
      </c>
      <c r="C10" s="239" t="s">
        <v>107</v>
      </c>
      <c r="D10" s="234" t="s">
        <v>101</v>
      </c>
      <c r="E10" s="235">
        <v>14</v>
      </c>
      <c r="F10" s="236"/>
      <c r="G10" s="236">
        <f>ROUND(E10*F10,2)</f>
        <v>0</v>
      </c>
      <c r="H10" s="236">
        <v>0</v>
      </c>
      <c r="I10" s="236">
        <f>ROUND(E10*H10,2)</f>
        <v>0</v>
      </c>
      <c r="J10" s="236">
        <v>4750</v>
      </c>
      <c r="K10" s="236">
        <f>ROUND(E10*J10,2)</f>
        <v>66500</v>
      </c>
      <c r="L10" s="236">
        <v>21</v>
      </c>
      <c r="M10" s="236">
        <f>G10*(1+L10/100)</f>
        <v>0</v>
      </c>
      <c r="N10" s="236">
        <v>0</v>
      </c>
      <c r="O10" s="236">
        <f>ROUND(E10*N10,2)</f>
        <v>0</v>
      </c>
      <c r="P10" s="236">
        <v>0</v>
      </c>
      <c r="Q10" s="237">
        <f>ROUND(E10*P10,2)</f>
        <v>0</v>
      </c>
      <c r="R10" s="218"/>
      <c r="S10" s="218" t="s">
        <v>102</v>
      </c>
      <c r="T10" s="218" t="s">
        <v>103</v>
      </c>
      <c r="U10" s="218">
        <v>0</v>
      </c>
      <c r="V10" s="218">
        <f>ROUND(E10*U10,2)</f>
        <v>0</v>
      </c>
      <c r="W10" s="218"/>
      <c r="X10" s="218" t="s">
        <v>104</v>
      </c>
      <c r="Y10" s="215"/>
      <c r="Z10" s="215"/>
      <c r="AA10" s="215"/>
      <c r="AB10" s="215"/>
      <c r="AC10" s="215"/>
      <c r="AD10" s="215"/>
      <c r="AE10" s="215"/>
      <c r="AF10" s="215"/>
      <c r="AG10" s="215" t="s">
        <v>105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32">
        <v>3</v>
      </c>
      <c r="B11" s="233" t="s">
        <v>108</v>
      </c>
      <c r="C11" s="239" t="s">
        <v>109</v>
      </c>
      <c r="D11" s="234" t="s">
        <v>110</v>
      </c>
      <c r="E11" s="235">
        <v>241</v>
      </c>
      <c r="F11" s="236"/>
      <c r="G11" s="236">
        <f>ROUND(E11*F11,2)</f>
        <v>0</v>
      </c>
      <c r="H11" s="236">
        <v>0</v>
      </c>
      <c r="I11" s="236">
        <f>ROUND(E11*H11,2)</f>
        <v>0</v>
      </c>
      <c r="J11" s="236">
        <v>220</v>
      </c>
      <c r="K11" s="236">
        <f>ROUND(E11*J11,2)</f>
        <v>53020</v>
      </c>
      <c r="L11" s="236">
        <v>21</v>
      </c>
      <c r="M11" s="236">
        <f>G11*(1+L11/100)</f>
        <v>0</v>
      </c>
      <c r="N11" s="236">
        <v>0</v>
      </c>
      <c r="O11" s="236">
        <f>ROUND(E11*N11,2)</f>
        <v>0</v>
      </c>
      <c r="P11" s="236">
        <v>0</v>
      </c>
      <c r="Q11" s="237">
        <f>ROUND(E11*P11,2)</f>
        <v>0</v>
      </c>
      <c r="R11" s="218"/>
      <c r="S11" s="218" t="s">
        <v>102</v>
      </c>
      <c r="T11" s="218" t="s">
        <v>103</v>
      </c>
      <c r="U11" s="218">
        <v>0</v>
      </c>
      <c r="V11" s="218">
        <f>ROUND(E11*U11,2)</f>
        <v>0</v>
      </c>
      <c r="W11" s="218"/>
      <c r="X11" s="218" t="s">
        <v>104</v>
      </c>
      <c r="Y11" s="215"/>
      <c r="Z11" s="215"/>
      <c r="AA11" s="215"/>
      <c r="AB11" s="215"/>
      <c r="AC11" s="215"/>
      <c r="AD11" s="215"/>
      <c r="AE11" s="215"/>
      <c r="AF11" s="215"/>
      <c r="AG11" s="215" t="s">
        <v>105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32">
        <v>4</v>
      </c>
      <c r="B12" s="233" t="s">
        <v>111</v>
      </c>
      <c r="C12" s="239" t="s">
        <v>112</v>
      </c>
      <c r="D12" s="234" t="s">
        <v>101</v>
      </c>
      <c r="E12" s="235">
        <v>15</v>
      </c>
      <c r="F12" s="236"/>
      <c r="G12" s="236">
        <f>ROUND(E12*F12,2)</f>
        <v>0</v>
      </c>
      <c r="H12" s="236">
        <v>0</v>
      </c>
      <c r="I12" s="236">
        <f>ROUND(E12*H12,2)</f>
        <v>0</v>
      </c>
      <c r="J12" s="236">
        <v>4900</v>
      </c>
      <c r="K12" s="236">
        <f>ROUND(E12*J12,2)</f>
        <v>73500</v>
      </c>
      <c r="L12" s="236">
        <v>21</v>
      </c>
      <c r="M12" s="236">
        <f>G12*(1+L12/100)</f>
        <v>0</v>
      </c>
      <c r="N12" s="236">
        <v>0</v>
      </c>
      <c r="O12" s="236">
        <f>ROUND(E12*N12,2)</f>
        <v>0</v>
      </c>
      <c r="P12" s="236">
        <v>0</v>
      </c>
      <c r="Q12" s="237">
        <f>ROUND(E12*P12,2)</f>
        <v>0</v>
      </c>
      <c r="R12" s="218"/>
      <c r="S12" s="218" t="s">
        <v>102</v>
      </c>
      <c r="T12" s="218" t="s">
        <v>103</v>
      </c>
      <c r="U12" s="218">
        <v>0</v>
      </c>
      <c r="V12" s="218">
        <f>ROUND(E12*U12,2)</f>
        <v>0</v>
      </c>
      <c r="W12" s="218"/>
      <c r="X12" s="218" t="s">
        <v>104</v>
      </c>
      <c r="Y12" s="215"/>
      <c r="Z12" s="215"/>
      <c r="AA12" s="215"/>
      <c r="AB12" s="215"/>
      <c r="AC12" s="215"/>
      <c r="AD12" s="215"/>
      <c r="AE12" s="215"/>
      <c r="AF12" s="215"/>
      <c r="AG12" s="215" t="s">
        <v>105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32">
        <v>5</v>
      </c>
      <c r="B13" s="233" t="s">
        <v>113</v>
      </c>
      <c r="C13" s="239" t="s">
        <v>114</v>
      </c>
      <c r="D13" s="234" t="s">
        <v>101</v>
      </c>
      <c r="E13" s="235">
        <v>6</v>
      </c>
      <c r="F13" s="236"/>
      <c r="G13" s="236">
        <f>ROUND(E13*F13,2)</f>
        <v>0</v>
      </c>
      <c r="H13" s="236">
        <v>0</v>
      </c>
      <c r="I13" s="236">
        <f>ROUND(E13*H13,2)</f>
        <v>0</v>
      </c>
      <c r="J13" s="236">
        <v>2400</v>
      </c>
      <c r="K13" s="236">
        <f>ROUND(E13*J13,2)</f>
        <v>14400</v>
      </c>
      <c r="L13" s="236">
        <v>21</v>
      </c>
      <c r="M13" s="236">
        <f>G13*(1+L13/100)</f>
        <v>0</v>
      </c>
      <c r="N13" s="236">
        <v>0</v>
      </c>
      <c r="O13" s="236">
        <f>ROUND(E13*N13,2)</f>
        <v>0</v>
      </c>
      <c r="P13" s="236">
        <v>0</v>
      </c>
      <c r="Q13" s="237">
        <f>ROUND(E13*P13,2)</f>
        <v>0</v>
      </c>
      <c r="R13" s="218"/>
      <c r="S13" s="218" t="s">
        <v>102</v>
      </c>
      <c r="T13" s="218" t="s">
        <v>103</v>
      </c>
      <c r="U13" s="218">
        <v>0</v>
      </c>
      <c r="V13" s="218">
        <f>ROUND(E13*U13,2)</f>
        <v>0</v>
      </c>
      <c r="W13" s="218"/>
      <c r="X13" s="218" t="s">
        <v>104</v>
      </c>
      <c r="Y13" s="215"/>
      <c r="Z13" s="215"/>
      <c r="AA13" s="215"/>
      <c r="AB13" s="215"/>
      <c r="AC13" s="215"/>
      <c r="AD13" s="215"/>
      <c r="AE13" s="215"/>
      <c r="AF13" s="215"/>
      <c r="AG13" s="215" t="s">
        <v>105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32">
        <v>6</v>
      </c>
      <c r="B14" s="233" t="s">
        <v>115</v>
      </c>
      <c r="C14" s="239" t="s">
        <v>116</v>
      </c>
      <c r="D14" s="234" t="s">
        <v>101</v>
      </c>
      <c r="E14" s="235">
        <v>7</v>
      </c>
      <c r="F14" s="236"/>
      <c r="G14" s="236">
        <f>ROUND(E14*F14,2)</f>
        <v>0</v>
      </c>
      <c r="H14" s="236">
        <v>0</v>
      </c>
      <c r="I14" s="236">
        <f>ROUND(E14*H14,2)</f>
        <v>0</v>
      </c>
      <c r="J14" s="236">
        <v>2500</v>
      </c>
      <c r="K14" s="236">
        <f>ROUND(E14*J14,2)</f>
        <v>17500</v>
      </c>
      <c r="L14" s="236">
        <v>21</v>
      </c>
      <c r="M14" s="236">
        <f>G14*(1+L14/100)</f>
        <v>0</v>
      </c>
      <c r="N14" s="236">
        <v>0</v>
      </c>
      <c r="O14" s="236">
        <f>ROUND(E14*N14,2)</f>
        <v>0</v>
      </c>
      <c r="P14" s="236">
        <v>0</v>
      </c>
      <c r="Q14" s="237">
        <f>ROUND(E14*P14,2)</f>
        <v>0</v>
      </c>
      <c r="R14" s="218"/>
      <c r="S14" s="218" t="s">
        <v>102</v>
      </c>
      <c r="T14" s="218" t="s">
        <v>103</v>
      </c>
      <c r="U14" s="218">
        <v>0</v>
      </c>
      <c r="V14" s="218">
        <f>ROUND(E14*U14,2)</f>
        <v>0</v>
      </c>
      <c r="W14" s="218"/>
      <c r="X14" s="218" t="s">
        <v>104</v>
      </c>
      <c r="Y14" s="215"/>
      <c r="Z14" s="215"/>
      <c r="AA14" s="215"/>
      <c r="AB14" s="215"/>
      <c r="AC14" s="215"/>
      <c r="AD14" s="215"/>
      <c r="AE14" s="215"/>
      <c r="AF14" s="215"/>
      <c r="AG14" s="215" t="s">
        <v>105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32">
        <v>7</v>
      </c>
      <c r="B15" s="233" t="s">
        <v>117</v>
      </c>
      <c r="C15" s="239" t="s">
        <v>118</v>
      </c>
      <c r="D15" s="234" t="s">
        <v>101</v>
      </c>
      <c r="E15" s="235">
        <v>2</v>
      </c>
      <c r="F15" s="236"/>
      <c r="G15" s="236">
        <f>ROUND(E15*F15,2)</f>
        <v>0</v>
      </c>
      <c r="H15" s="236">
        <v>0</v>
      </c>
      <c r="I15" s="236">
        <f>ROUND(E15*H15,2)</f>
        <v>0</v>
      </c>
      <c r="J15" s="236">
        <v>4600</v>
      </c>
      <c r="K15" s="236">
        <f>ROUND(E15*J15,2)</f>
        <v>9200</v>
      </c>
      <c r="L15" s="236">
        <v>21</v>
      </c>
      <c r="M15" s="236">
        <f>G15*(1+L15/100)</f>
        <v>0</v>
      </c>
      <c r="N15" s="236">
        <v>0</v>
      </c>
      <c r="O15" s="236">
        <f>ROUND(E15*N15,2)</f>
        <v>0</v>
      </c>
      <c r="P15" s="236">
        <v>0</v>
      </c>
      <c r="Q15" s="237">
        <f>ROUND(E15*P15,2)</f>
        <v>0</v>
      </c>
      <c r="R15" s="218"/>
      <c r="S15" s="218" t="s">
        <v>102</v>
      </c>
      <c r="T15" s="218" t="s">
        <v>103</v>
      </c>
      <c r="U15" s="218">
        <v>0</v>
      </c>
      <c r="V15" s="218">
        <f>ROUND(E15*U15,2)</f>
        <v>0</v>
      </c>
      <c r="W15" s="218"/>
      <c r="X15" s="218" t="s">
        <v>104</v>
      </c>
      <c r="Y15" s="215"/>
      <c r="Z15" s="215"/>
      <c r="AA15" s="215"/>
      <c r="AB15" s="215"/>
      <c r="AC15" s="215"/>
      <c r="AD15" s="215"/>
      <c r="AE15" s="215"/>
      <c r="AF15" s="215"/>
      <c r="AG15" s="215" t="s">
        <v>105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32">
        <v>8</v>
      </c>
      <c r="B16" s="233" t="s">
        <v>119</v>
      </c>
      <c r="C16" s="239" t="s">
        <v>120</v>
      </c>
      <c r="D16" s="234" t="s">
        <v>110</v>
      </c>
      <c r="E16" s="235">
        <v>3</v>
      </c>
      <c r="F16" s="236"/>
      <c r="G16" s="236">
        <f>ROUND(E16*F16,2)</f>
        <v>0</v>
      </c>
      <c r="H16" s="236">
        <v>0</v>
      </c>
      <c r="I16" s="236">
        <f>ROUND(E16*H16,2)</f>
        <v>0</v>
      </c>
      <c r="J16" s="236">
        <v>9900</v>
      </c>
      <c r="K16" s="236">
        <f>ROUND(E16*J16,2)</f>
        <v>29700</v>
      </c>
      <c r="L16" s="236">
        <v>21</v>
      </c>
      <c r="M16" s="236">
        <f>G16*(1+L16/100)</f>
        <v>0</v>
      </c>
      <c r="N16" s="236">
        <v>0</v>
      </c>
      <c r="O16" s="236">
        <f>ROUND(E16*N16,2)</f>
        <v>0</v>
      </c>
      <c r="P16" s="236">
        <v>0</v>
      </c>
      <c r="Q16" s="237">
        <f>ROUND(E16*P16,2)</f>
        <v>0</v>
      </c>
      <c r="R16" s="218"/>
      <c r="S16" s="218" t="s">
        <v>102</v>
      </c>
      <c r="T16" s="218" t="s">
        <v>103</v>
      </c>
      <c r="U16" s="218">
        <v>0</v>
      </c>
      <c r="V16" s="218">
        <f>ROUND(E16*U16,2)</f>
        <v>0</v>
      </c>
      <c r="W16" s="218"/>
      <c r="X16" s="218" t="s">
        <v>104</v>
      </c>
      <c r="Y16" s="215"/>
      <c r="Z16" s="215"/>
      <c r="AA16" s="215"/>
      <c r="AB16" s="215"/>
      <c r="AC16" s="215"/>
      <c r="AD16" s="215"/>
      <c r="AE16" s="215"/>
      <c r="AF16" s="215"/>
      <c r="AG16" s="215" t="s">
        <v>105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32">
        <v>9</v>
      </c>
      <c r="B17" s="233" t="s">
        <v>121</v>
      </c>
      <c r="C17" s="239" t="s">
        <v>122</v>
      </c>
      <c r="D17" s="234" t="s">
        <v>110</v>
      </c>
      <c r="E17" s="235">
        <v>81</v>
      </c>
      <c r="F17" s="236"/>
      <c r="G17" s="236">
        <f>ROUND(E17*F17,2)</f>
        <v>0</v>
      </c>
      <c r="H17" s="236">
        <v>0</v>
      </c>
      <c r="I17" s="236">
        <f>ROUND(E17*H17,2)</f>
        <v>0</v>
      </c>
      <c r="J17" s="236">
        <v>240</v>
      </c>
      <c r="K17" s="236">
        <f>ROUND(E17*J17,2)</f>
        <v>19440</v>
      </c>
      <c r="L17" s="236">
        <v>21</v>
      </c>
      <c r="M17" s="236">
        <f>G17*(1+L17/100)</f>
        <v>0</v>
      </c>
      <c r="N17" s="236">
        <v>0</v>
      </c>
      <c r="O17" s="236">
        <f>ROUND(E17*N17,2)</f>
        <v>0</v>
      </c>
      <c r="P17" s="236">
        <v>0</v>
      </c>
      <c r="Q17" s="237">
        <f>ROUND(E17*P17,2)</f>
        <v>0</v>
      </c>
      <c r="R17" s="218"/>
      <c r="S17" s="218" t="s">
        <v>102</v>
      </c>
      <c r="T17" s="218" t="s">
        <v>103</v>
      </c>
      <c r="U17" s="218">
        <v>0</v>
      </c>
      <c r="V17" s="218">
        <f>ROUND(E17*U17,2)</f>
        <v>0</v>
      </c>
      <c r="W17" s="218"/>
      <c r="X17" s="218" t="s">
        <v>104</v>
      </c>
      <c r="Y17" s="215"/>
      <c r="Z17" s="215"/>
      <c r="AA17" s="215"/>
      <c r="AB17" s="215"/>
      <c r="AC17" s="215"/>
      <c r="AD17" s="215"/>
      <c r="AE17" s="215"/>
      <c r="AF17" s="215"/>
      <c r="AG17" s="215" t="s">
        <v>105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ht="22.5" outlineLevel="1" x14ac:dyDescent="0.2">
      <c r="A18" s="232">
        <v>10</v>
      </c>
      <c r="B18" s="233" t="s">
        <v>123</v>
      </c>
      <c r="C18" s="239" t="s">
        <v>124</v>
      </c>
      <c r="D18" s="234" t="s">
        <v>110</v>
      </c>
      <c r="E18" s="235">
        <v>6</v>
      </c>
      <c r="F18" s="236"/>
      <c r="G18" s="236">
        <f>ROUND(E18*F18,2)</f>
        <v>0</v>
      </c>
      <c r="H18" s="236">
        <v>0</v>
      </c>
      <c r="I18" s="236">
        <f>ROUND(E18*H18,2)</f>
        <v>0</v>
      </c>
      <c r="J18" s="236">
        <v>4750</v>
      </c>
      <c r="K18" s="236">
        <f>ROUND(E18*J18,2)</f>
        <v>28500</v>
      </c>
      <c r="L18" s="236">
        <v>21</v>
      </c>
      <c r="M18" s="236">
        <f>G18*(1+L18/100)</f>
        <v>0</v>
      </c>
      <c r="N18" s="236">
        <v>0</v>
      </c>
      <c r="O18" s="236">
        <f>ROUND(E18*N18,2)</f>
        <v>0</v>
      </c>
      <c r="P18" s="236">
        <v>0</v>
      </c>
      <c r="Q18" s="237">
        <f>ROUND(E18*P18,2)</f>
        <v>0</v>
      </c>
      <c r="R18" s="218"/>
      <c r="S18" s="218" t="s">
        <v>102</v>
      </c>
      <c r="T18" s="218" t="s">
        <v>103</v>
      </c>
      <c r="U18" s="218">
        <v>0</v>
      </c>
      <c r="V18" s="218">
        <f>ROUND(E18*U18,2)</f>
        <v>0</v>
      </c>
      <c r="W18" s="218"/>
      <c r="X18" s="218" t="s">
        <v>104</v>
      </c>
      <c r="Y18" s="215"/>
      <c r="Z18" s="215"/>
      <c r="AA18" s="215"/>
      <c r="AB18" s="215"/>
      <c r="AC18" s="215"/>
      <c r="AD18" s="215"/>
      <c r="AE18" s="215"/>
      <c r="AF18" s="215"/>
      <c r="AG18" s="215" t="s">
        <v>105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32">
        <v>11</v>
      </c>
      <c r="B19" s="233" t="s">
        <v>125</v>
      </c>
      <c r="C19" s="239" t="s">
        <v>114</v>
      </c>
      <c r="D19" s="234" t="s">
        <v>101</v>
      </c>
      <c r="E19" s="235">
        <v>2</v>
      </c>
      <c r="F19" s="236"/>
      <c r="G19" s="236">
        <f>ROUND(E19*F19,2)</f>
        <v>0</v>
      </c>
      <c r="H19" s="236">
        <v>0</v>
      </c>
      <c r="I19" s="236">
        <f>ROUND(E19*H19,2)</f>
        <v>0</v>
      </c>
      <c r="J19" s="236">
        <v>3200</v>
      </c>
      <c r="K19" s="236">
        <f>ROUND(E19*J19,2)</f>
        <v>6400</v>
      </c>
      <c r="L19" s="236">
        <v>21</v>
      </c>
      <c r="M19" s="236">
        <f>G19*(1+L19/100)</f>
        <v>0</v>
      </c>
      <c r="N19" s="236">
        <v>0</v>
      </c>
      <c r="O19" s="236">
        <f>ROUND(E19*N19,2)</f>
        <v>0</v>
      </c>
      <c r="P19" s="236">
        <v>0</v>
      </c>
      <c r="Q19" s="237">
        <f>ROUND(E19*P19,2)</f>
        <v>0</v>
      </c>
      <c r="R19" s="218"/>
      <c r="S19" s="218" t="s">
        <v>102</v>
      </c>
      <c r="T19" s="218" t="s">
        <v>103</v>
      </c>
      <c r="U19" s="218">
        <v>0</v>
      </c>
      <c r="V19" s="218">
        <f>ROUND(E19*U19,2)</f>
        <v>0</v>
      </c>
      <c r="W19" s="218"/>
      <c r="X19" s="218" t="s">
        <v>104</v>
      </c>
      <c r="Y19" s="215"/>
      <c r="Z19" s="215"/>
      <c r="AA19" s="215"/>
      <c r="AB19" s="215"/>
      <c r="AC19" s="215"/>
      <c r="AD19" s="215"/>
      <c r="AE19" s="215"/>
      <c r="AF19" s="215"/>
      <c r="AG19" s="215" t="s">
        <v>105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32">
        <v>12</v>
      </c>
      <c r="B20" s="233" t="s">
        <v>126</v>
      </c>
      <c r="C20" s="239" t="s">
        <v>127</v>
      </c>
      <c r="D20" s="234" t="s">
        <v>101</v>
      </c>
      <c r="E20" s="235">
        <v>4</v>
      </c>
      <c r="F20" s="236"/>
      <c r="G20" s="236">
        <f>ROUND(E20*F20,2)</f>
        <v>0</v>
      </c>
      <c r="H20" s="236">
        <v>0</v>
      </c>
      <c r="I20" s="236">
        <f>ROUND(E20*H20,2)</f>
        <v>0</v>
      </c>
      <c r="J20" s="236">
        <v>320</v>
      </c>
      <c r="K20" s="236">
        <f>ROUND(E20*J20,2)</f>
        <v>1280</v>
      </c>
      <c r="L20" s="236">
        <v>21</v>
      </c>
      <c r="M20" s="236">
        <f>G20*(1+L20/100)</f>
        <v>0</v>
      </c>
      <c r="N20" s="236">
        <v>0</v>
      </c>
      <c r="O20" s="236">
        <f>ROUND(E20*N20,2)</f>
        <v>0</v>
      </c>
      <c r="P20" s="236">
        <v>0</v>
      </c>
      <c r="Q20" s="237">
        <f>ROUND(E20*P20,2)</f>
        <v>0</v>
      </c>
      <c r="R20" s="218"/>
      <c r="S20" s="218" t="s">
        <v>102</v>
      </c>
      <c r="T20" s="218" t="s">
        <v>103</v>
      </c>
      <c r="U20" s="218">
        <v>0</v>
      </c>
      <c r="V20" s="218">
        <f>ROUND(E20*U20,2)</f>
        <v>0</v>
      </c>
      <c r="W20" s="218"/>
      <c r="X20" s="218" t="s">
        <v>104</v>
      </c>
      <c r="Y20" s="215"/>
      <c r="Z20" s="215"/>
      <c r="AA20" s="215"/>
      <c r="AB20" s="215"/>
      <c r="AC20" s="215"/>
      <c r="AD20" s="215"/>
      <c r="AE20" s="215"/>
      <c r="AF20" s="215"/>
      <c r="AG20" s="215" t="s">
        <v>105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32">
        <v>13</v>
      </c>
      <c r="B21" s="233" t="s">
        <v>128</v>
      </c>
      <c r="C21" s="239" t="s">
        <v>129</v>
      </c>
      <c r="D21" s="234" t="s">
        <v>110</v>
      </c>
      <c r="E21" s="235">
        <v>33</v>
      </c>
      <c r="F21" s="236"/>
      <c r="G21" s="236">
        <f>ROUND(E21*F21,2)</f>
        <v>0</v>
      </c>
      <c r="H21" s="236">
        <v>0</v>
      </c>
      <c r="I21" s="236">
        <f>ROUND(E21*H21,2)</f>
        <v>0</v>
      </c>
      <c r="J21" s="236">
        <v>220</v>
      </c>
      <c r="K21" s="236">
        <f>ROUND(E21*J21,2)</f>
        <v>7260</v>
      </c>
      <c r="L21" s="236">
        <v>21</v>
      </c>
      <c r="M21" s="236">
        <f>G21*(1+L21/100)</f>
        <v>0</v>
      </c>
      <c r="N21" s="236">
        <v>0</v>
      </c>
      <c r="O21" s="236">
        <f>ROUND(E21*N21,2)</f>
        <v>0</v>
      </c>
      <c r="P21" s="236">
        <v>0</v>
      </c>
      <c r="Q21" s="237">
        <f>ROUND(E21*P21,2)</f>
        <v>0</v>
      </c>
      <c r="R21" s="218"/>
      <c r="S21" s="218" t="s">
        <v>102</v>
      </c>
      <c r="T21" s="218" t="s">
        <v>103</v>
      </c>
      <c r="U21" s="218">
        <v>0</v>
      </c>
      <c r="V21" s="218">
        <f>ROUND(E21*U21,2)</f>
        <v>0</v>
      </c>
      <c r="W21" s="218"/>
      <c r="X21" s="218" t="s">
        <v>104</v>
      </c>
      <c r="Y21" s="215"/>
      <c r="Z21" s="215"/>
      <c r="AA21" s="215"/>
      <c r="AB21" s="215"/>
      <c r="AC21" s="215"/>
      <c r="AD21" s="215"/>
      <c r="AE21" s="215"/>
      <c r="AF21" s="215"/>
      <c r="AG21" s="215" t="s">
        <v>105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32">
        <v>14</v>
      </c>
      <c r="B22" s="233" t="s">
        <v>130</v>
      </c>
      <c r="C22" s="239" t="s">
        <v>131</v>
      </c>
      <c r="D22" s="234" t="s">
        <v>101</v>
      </c>
      <c r="E22" s="235">
        <v>1</v>
      </c>
      <c r="F22" s="236"/>
      <c r="G22" s="236">
        <f>ROUND(E22*F22,2)</f>
        <v>0</v>
      </c>
      <c r="H22" s="236">
        <v>0</v>
      </c>
      <c r="I22" s="236">
        <f>ROUND(E22*H22,2)</f>
        <v>0</v>
      </c>
      <c r="J22" s="236">
        <v>900</v>
      </c>
      <c r="K22" s="236">
        <f>ROUND(E22*J22,2)</f>
        <v>900</v>
      </c>
      <c r="L22" s="236">
        <v>21</v>
      </c>
      <c r="M22" s="236">
        <f>G22*(1+L22/100)</f>
        <v>0</v>
      </c>
      <c r="N22" s="236">
        <v>0</v>
      </c>
      <c r="O22" s="236">
        <f>ROUND(E22*N22,2)</f>
        <v>0</v>
      </c>
      <c r="P22" s="236">
        <v>0</v>
      </c>
      <c r="Q22" s="237">
        <f>ROUND(E22*P22,2)</f>
        <v>0</v>
      </c>
      <c r="R22" s="218"/>
      <c r="S22" s="218" t="s">
        <v>102</v>
      </c>
      <c r="T22" s="218" t="s">
        <v>103</v>
      </c>
      <c r="U22" s="218">
        <v>0</v>
      </c>
      <c r="V22" s="218">
        <f>ROUND(E22*U22,2)</f>
        <v>0</v>
      </c>
      <c r="W22" s="218"/>
      <c r="X22" s="218" t="s">
        <v>104</v>
      </c>
      <c r="Y22" s="215"/>
      <c r="Z22" s="215"/>
      <c r="AA22" s="215"/>
      <c r="AB22" s="215"/>
      <c r="AC22" s="215"/>
      <c r="AD22" s="215"/>
      <c r="AE22" s="215"/>
      <c r="AF22" s="215"/>
      <c r="AG22" s="215" t="s">
        <v>105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32">
        <v>15</v>
      </c>
      <c r="B23" s="233" t="s">
        <v>132</v>
      </c>
      <c r="C23" s="239" t="s">
        <v>133</v>
      </c>
      <c r="D23" s="234" t="s">
        <v>134</v>
      </c>
      <c r="E23" s="235">
        <v>1</v>
      </c>
      <c r="F23" s="236"/>
      <c r="G23" s="236">
        <f>ROUND(E23*F23,2)</f>
        <v>0</v>
      </c>
      <c r="H23" s="236">
        <v>0</v>
      </c>
      <c r="I23" s="236">
        <f>ROUND(E23*H23,2)</f>
        <v>0</v>
      </c>
      <c r="J23" s="236">
        <v>6000</v>
      </c>
      <c r="K23" s="236">
        <f>ROUND(E23*J23,2)</f>
        <v>6000</v>
      </c>
      <c r="L23" s="236">
        <v>21</v>
      </c>
      <c r="M23" s="236">
        <f>G23*(1+L23/100)</f>
        <v>0</v>
      </c>
      <c r="N23" s="236">
        <v>0</v>
      </c>
      <c r="O23" s="236">
        <f>ROUND(E23*N23,2)</f>
        <v>0</v>
      </c>
      <c r="P23" s="236">
        <v>0</v>
      </c>
      <c r="Q23" s="237">
        <f>ROUND(E23*P23,2)</f>
        <v>0</v>
      </c>
      <c r="R23" s="218"/>
      <c r="S23" s="218" t="s">
        <v>102</v>
      </c>
      <c r="T23" s="218" t="s">
        <v>103</v>
      </c>
      <c r="U23" s="218">
        <v>0</v>
      </c>
      <c r="V23" s="218">
        <f>ROUND(E23*U23,2)</f>
        <v>0</v>
      </c>
      <c r="W23" s="218"/>
      <c r="X23" s="218" t="s">
        <v>104</v>
      </c>
      <c r="Y23" s="215"/>
      <c r="Z23" s="215"/>
      <c r="AA23" s="215"/>
      <c r="AB23" s="215"/>
      <c r="AC23" s="215"/>
      <c r="AD23" s="215"/>
      <c r="AE23" s="215"/>
      <c r="AF23" s="215"/>
      <c r="AG23" s="215" t="s">
        <v>105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26">
        <v>16</v>
      </c>
      <c r="B24" s="227" t="s">
        <v>135</v>
      </c>
      <c r="C24" s="240" t="s">
        <v>136</v>
      </c>
      <c r="D24" s="228" t="s">
        <v>134</v>
      </c>
      <c r="E24" s="229">
        <v>1</v>
      </c>
      <c r="F24" s="230"/>
      <c r="G24" s="230">
        <f>ROUND(E24*F24,2)</f>
        <v>0</v>
      </c>
      <c r="H24" s="230">
        <v>0</v>
      </c>
      <c r="I24" s="230">
        <f>ROUND(E24*H24,2)</f>
        <v>0</v>
      </c>
      <c r="J24" s="230">
        <v>54100</v>
      </c>
      <c r="K24" s="230">
        <f>ROUND(E24*J24,2)</f>
        <v>54100</v>
      </c>
      <c r="L24" s="230">
        <v>21</v>
      </c>
      <c r="M24" s="230">
        <f>G24*(1+L24/100)</f>
        <v>0</v>
      </c>
      <c r="N24" s="230">
        <v>0</v>
      </c>
      <c r="O24" s="230">
        <f>ROUND(E24*N24,2)</f>
        <v>0</v>
      </c>
      <c r="P24" s="230">
        <v>0</v>
      </c>
      <c r="Q24" s="231">
        <f>ROUND(E24*P24,2)</f>
        <v>0</v>
      </c>
      <c r="R24" s="218"/>
      <c r="S24" s="218" t="s">
        <v>102</v>
      </c>
      <c r="T24" s="218" t="s">
        <v>103</v>
      </c>
      <c r="U24" s="218">
        <v>0</v>
      </c>
      <c r="V24" s="218">
        <f>ROUND(E24*U24,2)</f>
        <v>0</v>
      </c>
      <c r="W24" s="218"/>
      <c r="X24" s="218" t="s">
        <v>104</v>
      </c>
      <c r="Y24" s="215"/>
      <c r="Z24" s="215"/>
      <c r="AA24" s="215"/>
      <c r="AB24" s="215"/>
      <c r="AC24" s="215"/>
      <c r="AD24" s="215"/>
      <c r="AE24" s="215"/>
      <c r="AF24" s="215"/>
      <c r="AG24" s="215" t="s">
        <v>105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x14ac:dyDescent="0.2">
      <c r="A25" s="3"/>
      <c r="B25" s="4"/>
      <c r="C25" s="241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v>15</v>
      </c>
      <c r="AF25">
        <v>21</v>
      </c>
      <c r="AG25" t="s">
        <v>84</v>
      </c>
    </row>
    <row r="26" spans="1:60" x14ac:dyDescent="0.2">
      <c r="C26" s="242"/>
      <c r="D26" s="10"/>
      <c r="AG26" t="s">
        <v>137</v>
      </c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9906E3-1AE1-4ADE-B0B0-9B46DE376051}"/>
</file>

<file path=customXml/itemProps2.xml><?xml version="1.0" encoding="utf-8"?>
<ds:datastoreItem xmlns:ds="http://schemas.openxmlformats.org/officeDocument/2006/customXml" ds:itemID="{ABF82768-B32E-4D27-A2F1-9E99EC8D7EEF}"/>
</file>

<file path=customXml/itemProps3.xml><?xml version="1.0" encoding="utf-8"?>
<ds:datastoreItem xmlns:ds="http://schemas.openxmlformats.org/officeDocument/2006/customXml" ds:itemID="{4525A072-AF8D-4EEC-9CAD-FEE84D909E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05 24.5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05 24.5 Pol'!Názvy_tisku</vt:lpstr>
      <vt:lpstr>oadresa</vt:lpstr>
      <vt:lpstr>Stavba!Objednatel</vt:lpstr>
      <vt:lpstr>Stavba!Objekt</vt:lpstr>
      <vt:lpstr>'SO 05 24.5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Benes Petr</dc:creator>
  <cp:lastModifiedBy>Benes Petr</cp:lastModifiedBy>
  <cp:lastPrinted>2019-03-19T12:27:02Z</cp:lastPrinted>
  <dcterms:created xsi:type="dcterms:W3CDTF">2009-04-08T07:15:50Z</dcterms:created>
  <dcterms:modified xsi:type="dcterms:W3CDTF">2021-05-28T11:06:05Z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